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540" activeTab="1"/>
  </bookViews>
  <sheets>
    <sheet name="PL" sheetId="1" r:id="rId1"/>
    <sheet name="BS" sheetId="2" r:id="rId2"/>
    <sheet name="Cashflow" sheetId="3" r:id="rId3"/>
    <sheet name="Equity" sheetId="4" r:id="rId4"/>
  </sheets>
  <definedNames>
    <definedName name="_xlnm.Print_Area" localSheetId="1">'BS'!$A$1:$G$58</definedName>
    <definedName name="_xlnm.Print_Area" localSheetId="2">'Cashflow'!$A$1:$F$50</definedName>
    <definedName name="_xlnm.Print_Area" localSheetId="3">'Equity'!$A$1:$G$35</definedName>
    <definedName name="_xlnm.Print_Area" localSheetId="0">'PL'!$A$1:$I$45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<sst xmlns="http://schemas.openxmlformats.org/spreadsheetml/2006/main" count="141" uniqueCount="104">
  <si>
    <t>Taxation</t>
  </si>
  <si>
    <t>As at</t>
  </si>
  <si>
    <t>Intangible assets</t>
  </si>
  <si>
    <t>Property, plant &amp; equipment</t>
  </si>
  <si>
    <t>Other Investments</t>
  </si>
  <si>
    <t>Current assets</t>
  </si>
  <si>
    <t>Inventories</t>
  </si>
  <si>
    <t>Current liabilities</t>
  </si>
  <si>
    <t>Net current assets</t>
  </si>
  <si>
    <t>RM'000</t>
  </si>
  <si>
    <t>Share capital</t>
  </si>
  <si>
    <t>Reserves</t>
  </si>
  <si>
    <t>Long term liabilities</t>
  </si>
  <si>
    <t>Borrowings</t>
  </si>
  <si>
    <t>(The Condensed Consolidated Balance Sheets should be read in conjunction with the Annual Financial Report for</t>
  </si>
  <si>
    <t xml:space="preserve">  the year ended 31st January 2002)</t>
  </si>
  <si>
    <t>Page 2</t>
  </si>
  <si>
    <t>31st January 2002</t>
  </si>
  <si>
    <t>Trade receivables</t>
  </si>
  <si>
    <t>Other receivables, deposits and prepayments</t>
  </si>
  <si>
    <t>Trade payables</t>
  </si>
  <si>
    <t>Other payables</t>
  </si>
  <si>
    <t>Short term borrowings</t>
  </si>
  <si>
    <t xml:space="preserve">As at </t>
  </si>
  <si>
    <t>(The figures have not been audited)</t>
  </si>
  <si>
    <t>Cash &amp; bank balances</t>
  </si>
  <si>
    <t>Deferred taxation</t>
  </si>
  <si>
    <t>Page 1</t>
  </si>
  <si>
    <t>Individual Quarter</t>
  </si>
  <si>
    <t>Cumulative Quarter</t>
  </si>
  <si>
    <t>Preceding year</t>
  </si>
  <si>
    <t>Current</t>
  </si>
  <si>
    <t>Current year</t>
  </si>
  <si>
    <t>Corresponding</t>
  </si>
  <si>
    <t xml:space="preserve">Year </t>
  </si>
  <si>
    <t>Quarter</t>
  </si>
  <si>
    <t>To date</t>
  </si>
  <si>
    <t>Period</t>
  </si>
  <si>
    <t>Revenue</t>
  </si>
  <si>
    <t>Operating expenses</t>
  </si>
  <si>
    <t>Other operating income</t>
  </si>
  <si>
    <t>Profit from operations</t>
  </si>
  <si>
    <t>Finance costs</t>
  </si>
  <si>
    <t>Investing results</t>
  </si>
  <si>
    <t>Profit before tax</t>
  </si>
  <si>
    <t>Profit after tax</t>
  </si>
  <si>
    <t>Minority interest</t>
  </si>
  <si>
    <t>Net profit for the period</t>
  </si>
  <si>
    <t>EPS - Basic (sen)</t>
  </si>
  <si>
    <t xml:space="preserve">         - Diluted (sen)</t>
  </si>
  <si>
    <t>N/A</t>
  </si>
  <si>
    <t>(The Condensed Consolidated Income Statements should be read in conjuction with the Annual Financial Report</t>
  </si>
  <si>
    <t xml:space="preserve">  for the year ended 31st January 2002)</t>
  </si>
  <si>
    <t>Page 3</t>
  </si>
  <si>
    <t>Net profit before tax</t>
  </si>
  <si>
    <t>Adjustment for non-cash flow :</t>
  </si>
  <si>
    <t>Non-cash items</t>
  </si>
  <si>
    <t>Non-operating items</t>
  </si>
  <si>
    <t>Operating profit before changes in working capital</t>
  </si>
  <si>
    <t>Changes in working capital</t>
  </si>
  <si>
    <t>Net change in current assets</t>
  </si>
  <si>
    <t>Net change in current liabilities</t>
  </si>
  <si>
    <t>Taxation paid</t>
  </si>
  <si>
    <t>Net cash flows from operating activities</t>
  </si>
  <si>
    <t>Investing activities</t>
  </si>
  <si>
    <t xml:space="preserve">     - Other investments</t>
  </si>
  <si>
    <t>Financing activities</t>
  </si>
  <si>
    <t>Net change in cash &amp; cash equivalents</t>
  </si>
  <si>
    <t>Cash &amp; cash equivalents at beginning of the year</t>
  </si>
  <si>
    <t>Cash &amp; cash equivalents at end of the period</t>
  </si>
  <si>
    <t>Note : There are no comparative figures as this is the first interim financial report prepared in accordance with</t>
  </si>
  <si>
    <t xml:space="preserve">           MASB 26 Interim Financial Reporting.</t>
  </si>
  <si>
    <t xml:space="preserve">(The Condensed Consolidated Cash Flow Statements should be read in conjunction with the Annual Financial Report </t>
  </si>
  <si>
    <t>Page 4</t>
  </si>
  <si>
    <t>Share</t>
  </si>
  <si>
    <t>capital</t>
  </si>
  <si>
    <t>Total</t>
  </si>
  <si>
    <t>Balance at beginning of year</t>
  </si>
  <si>
    <t>Movements during the period</t>
  </si>
  <si>
    <t>(cumulative)</t>
  </si>
  <si>
    <t>Short term investment</t>
  </si>
  <si>
    <t>Minority interests</t>
  </si>
  <si>
    <t>Shareholders' equity</t>
  </si>
  <si>
    <t>Retirement Benefits</t>
  </si>
  <si>
    <t>Reserve on consolidation</t>
  </si>
  <si>
    <t>premium</t>
  </si>
  <si>
    <t>Revaluation</t>
  </si>
  <si>
    <t>reserve</t>
  </si>
  <si>
    <t>Accumulated</t>
  </si>
  <si>
    <t>losses</t>
  </si>
  <si>
    <t>---------------Non-Distributable ----------------</t>
  </si>
  <si>
    <t xml:space="preserve">     - Net change in borrowings</t>
  </si>
  <si>
    <t xml:space="preserve">     - Proceeds from issue of shares</t>
  </si>
  <si>
    <t xml:space="preserve"> Annual Financial Report for the year ended 31st January 2002)</t>
  </si>
  <si>
    <t xml:space="preserve">(The Condensed Consolidated Statement of Changes in Equity should be read in conjunction with the </t>
  </si>
  <si>
    <t>Quarterly report on consolidated results for the fourth financial quarter ended 31st January 2003</t>
  </si>
  <si>
    <t>31st January 2003</t>
  </si>
  <si>
    <t>Condensed Consolidated Balance Sheet as at 31st January 2003</t>
  </si>
  <si>
    <t>12 months ended</t>
  </si>
  <si>
    <t>ended 31st January 2003</t>
  </si>
  <si>
    <t>Condensed Consolidated Income Statements for the fourth quarter ended 31st January 2003</t>
  </si>
  <si>
    <t>Condensed Consolidated Statements of Changes in Equity for the fourth quarter ended 31st January 2003</t>
  </si>
  <si>
    <t xml:space="preserve">12 months </t>
  </si>
  <si>
    <t>Condensed Consolidated Cash Flow Statements for the fourth quarter ended 31st January 2003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</si>
</sst>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&quot;£&quot;* #,##0.00_);_(&quot;£&quot;* \(#,##0.00\);_(&quot;£&quot;* &quot;-&quot;??_);_(@_)"/>
    <numFmt numFmtId="170" formatCode="_(* #,##0.0_);_(* \(#,##0.0\);_(* &quot;-&quot;??_);_(@_)"/>
    <numFmt numFmtId="171" formatCode="_(* #,##0_);_(* \(#,##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_);\(#,##0.0\)"/>
    <numFmt numFmtId="176" formatCode="#,##0.0"/>
  </numFmts>
  <fonts count="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Arial"/>
      <family val="0"/>
    </font>
    <font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 quotePrefix="1">
      <alignment/>
    </xf>
    <xf numFmtId="171" fontId="2" fillId="0" borderId="0" xfId="15" applyNumberFormat="1" applyFont="1" applyAlignment="1">
      <alignment/>
    </xf>
    <xf numFmtId="171" fontId="2" fillId="0" borderId="0" xfId="15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15" applyNumberFormat="1" applyFont="1" applyBorder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15" applyNumberFormat="1" applyFont="1" applyAlignment="1">
      <alignment horizontal="right"/>
    </xf>
    <xf numFmtId="3" fontId="2" fillId="0" borderId="0" xfId="15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1" xfId="15" applyNumberFormat="1" applyFont="1" applyBorder="1" applyAlignment="1">
      <alignment horizontal="right"/>
    </xf>
    <xf numFmtId="3" fontId="2" fillId="0" borderId="2" xfId="15" applyNumberFormat="1" applyFont="1" applyBorder="1" applyAlignment="1">
      <alignment horizontal="right"/>
    </xf>
    <xf numFmtId="3" fontId="2" fillId="0" borderId="3" xfId="15" applyNumberFormat="1" applyFont="1" applyBorder="1" applyAlignment="1">
      <alignment horizontal="right"/>
    </xf>
    <xf numFmtId="3" fontId="2" fillId="0" borderId="4" xfId="15" applyNumberFormat="1" applyFont="1" applyBorder="1" applyAlignment="1">
      <alignment horizontal="right"/>
    </xf>
    <xf numFmtId="3" fontId="2" fillId="0" borderId="5" xfId="15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0" fontId="1" fillId="0" borderId="0" xfId="0" applyFont="1" applyAlignment="1" quotePrefix="1">
      <alignment/>
    </xf>
    <xf numFmtId="3" fontId="2" fillId="0" borderId="5" xfId="0" applyNumberFormat="1" applyFont="1" applyBorder="1" applyAlignment="1">
      <alignment/>
    </xf>
    <xf numFmtId="3" fontId="2" fillId="0" borderId="0" xfId="15" applyNumberFormat="1" applyFont="1" applyAlignment="1">
      <alignment/>
    </xf>
    <xf numFmtId="0" fontId="3" fillId="0" borderId="0" xfId="0" applyFont="1" applyAlignment="1">
      <alignment horizontal="centerContinuous" vertical="justify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"/>
    </xf>
    <xf numFmtId="37" fontId="2" fillId="0" borderId="0" xfId="0" applyNumberFormat="1" applyFont="1" applyBorder="1" applyAlignment="1">
      <alignment/>
    </xf>
    <xf numFmtId="37" fontId="2" fillId="0" borderId="6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7" fontId="2" fillId="0" borderId="5" xfId="0" applyNumberFormat="1" applyFont="1" applyBorder="1" applyAlignment="1">
      <alignment/>
    </xf>
    <xf numFmtId="37" fontId="2" fillId="0" borderId="7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171" fontId="2" fillId="0" borderId="8" xfId="15" applyNumberFormat="1" applyFont="1" applyBorder="1" applyAlignment="1">
      <alignment/>
    </xf>
    <xf numFmtId="171" fontId="2" fillId="0" borderId="9" xfId="15" applyNumberFormat="1" applyFont="1" applyBorder="1" applyAlignment="1">
      <alignment/>
    </xf>
    <xf numFmtId="171" fontId="2" fillId="0" borderId="5" xfId="15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171" fontId="2" fillId="0" borderId="6" xfId="15" applyNumberFormat="1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171" fontId="2" fillId="0" borderId="0" xfId="15" applyNumberFormat="1" applyFont="1" applyAlignment="1">
      <alignment horizontal="right"/>
    </xf>
    <xf numFmtId="171" fontId="2" fillId="0" borderId="0" xfId="15" applyNumberFormat="1" applyFont="1" applyBorder="1" applyAlignment="1">
      <alignment horizontal="right"/>
    </xf>
    <xf numFmtId="171" fontId="2" fillId="0" borderId="1" xfId="15" applyNumberFormat="1" applyFont="1" applyBorder="1" applyAlignment="1">
      <alignment horizontal="right"/>
    </xf>
    <xf numFmtId="171" fontId="2" fillId="0" borderId="2" xfId="15" applyNumberFormat="1" applyFont="1" applyBorder="1" applyAlignment="1">
      <alignment horizontal="right"/>
    </xf>
    <xf numFmtId="171" fontId="2" fillId="0" borderId="3" xfId="15" applyNumberFormat="1" applyFont="1" applyBorder="1" applyAlignment="1">
      <alignment horizontal="right"/>
    </xf>
    <xf numFmtId="171" fontId="2" fillId="0" borderId="4" xfId="15" applyNumberFormat="1" applyFont="1" applyBorder="1" applyAlignment="1">
      <alignment horizontal="right"/>
    </xf>
    <xf numFmtId="171" fontId="2" fillId="0" borderId="5" xfId="15" applyNumberFormat="1" applyFont="1" applyBorder="1" applyAlignment="1">
      <alignment horizontal="right"/>
    </xf>
    <xf numFmtId="171" fontId="2" fillId="0" borderId="6" xfId="15" applyNumberFormat="1" applyFont="1" applyBorder="1" applyAlignment="1">
      <alignment horizontal="right"/>
    </xf>
    <xf numFmtId="43" fontId="2" fillId="0" borderId="10" xfId="15" applyNumberFormat="1" applyFont="1" applyBorder="1" applyAlignment="1">
      <alignment/>
    </xf>
    <xf numFmtId="39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152400</xdr:rowOff>
    </xdr:from>
    <xdr:to>
      <xdr:col>2</xdr:col>
      <xdr:colOff>485775</xdr:colOff>
      <xdr:row>3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52400"/>
          <a:ext cx="29146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152400</xdr:rowOff>
    </xdr:from>
    <xdr:to>
      <xdr:col>3</xdr:col>
      <xdr:colOff>9525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52400"/>
          <a:ext cx="3438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152400</xdr:rowOff>
    </xdr:from>
    <xdr:to>
      <xdr:col>1</xdr:col>
      <xdr:colOff>466725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52400"/>
          <a:ext cx="3438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152400</xdr:rowOff>
    </xdr:from>
    <xdr:to>
      <xdr:col>3</xdr:col>
      <xdr:colOff>190500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52400"/>
          <a:ext cx="3438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H54"/>
  <sheetViews>
    <sheetView workbookViewId="0" topLeftCell="A2">
      <selection activeCell="D25" sqref="D25"/>
    </sheetView>
  </sheetViews>
  <sheetFormatPr defaultColWidth="9.140625" defaultRowHeight="12.75"/>
  <cols>
    <col min="1" max="1" width="27.57421875" style="0" customWidth="1"/>
    <col min="4" max="4" width="9.57421875" style="0" bestFit="1" customWidth="1"/>
    <col min="8" max="8" width="10.421875" style="0" bestFit="1" customWidth="1"/>
    <col min="9" max="9" width="5.00390625" style="0" customWidth="1"/>
  </cols>
  <sheetData>
    <row r="7" ht="12.75">
      <c r="H7" s="42" t="s">
        <v>27</v>
      </c>
    </row>
    <row r="8" spans="1:7" ht="12.75">
      <c r="A8" s="40" t="s">
        <v>95</v>
      </c>
      <c r="B8" s="41"/>
      <c r="C8" s="41"/>
      <c r="D8" s="41"/>
      <c r="E8" s="41"/>
      <c r="F8" s="41"/>
      <c r="G8" s="7"/>
    </row>
    <row r="9" spans="1:8" ht="12.75">
      <c r="A9" s="1"/>
      <c r="B9" s="1"/>
      <c r="C9" s="1"/>
      <c r="D9" s="1"/>
      <c r="E9" s="1"/>
      <c r="F9" s="1"/>
      <c r="G9" s="1"/>
      <c r="H9" s="1"/>
    </row>
    <row r="10" spans="1:8" ht="12.75">
      <c r="A10" s="2" t="s">
        <v>100</v>
      </c>
      <c r="B10" s="1"/>
      <c r="C10" s="1"/>
      <c r="D10" s="1"/>
      <c r="E10" s="1"/>
      <c r="F10" s="1"/>
      <c r="G10" s="1"/>
      <c r="H10" s="1"/>
    </row>
    <row r="11" spans="1:8" ht="12.75">
      <c r="A11" s="4" t="s">
        <v>24</v>
      </c>
      <c r="B11" s="1"/>
      <c r="C11" s="1"/>
      <c r="D11" s="1"/>
      <c r="E11" s="1"/>
      <c r="F11" s="1"/>
      <c r="G11" s="1"/>
      <c r="H11" s="1"/>
    </row>
    <row r="12" spans="1:8" ht="12.75">
      <c r="A12" s="4"/>
      <c r="B12" s="1"/>
      <c r="C12" s="1"/>
      <c r="D12" s="1"/>
      <c r="E12" s="1"/>
      <c r="F12" s="1"/>
      <c r="G12" s="1"/>
      <c r="H12" s="1"/>
    </row>
    <row r="13" spans="1:8" ht="12.75">
      <c r="A13" s="4"/>
      <c r="B13" s="23" t="s">
        <v>28</v>
      </c>
      <c r="C13" s="23"/>
      <c r="D13" s="23"/>
      <c r="E13" s="1"/>
      <c r="F13" s="24" t="s">
        <v>29</v>
      </c>
      <c r="G13" s="25"/>
      <c r="H13" s="24"/>
    </row>
    <row r="14" spans="1:8" ht="12.75">
      <c r="A14" s="1"/>
      <c r="C14" s="1"/>
      <c r="D14" s="3" t="s">
        <v>30</v>
      </c>
      <c r="E14" s="3"/>
      <c r="F14" s="3" t="s">
        <v>31</v>
      </c>
      <c r="H14" s="3" t="s">
        <v>30</v>
      </c>
    </row>
    <row r="15" spans="1:8" ht="12.75">
      <c r="A15" s="1"/>
      <c r="B15" s="3" t="s">
        <v>32</v>
      </c>
      <c r="C15" s="1"/>
      <c r="D15" s="3" t="s">
        <v>33</v>
      </c>
      <c r="E15" s="3"/>
      <c r="F15" s="3" t="s">
        <v>34</v>
      </c>
      <c r="H15" s="3" t="s">
        <v>33</v>
      </c>
    </row>
    <row r="16" spans="1:8" ht="12.75">
      <c r="A16" s="1"/>
      <c r="B16" s="3" t="s">
        <v>35</v>
      </c>
      <c r="D16" s="3" t="s">
        <v>35</v>
      </c>
      <c r="F16" s="3" t="s">
        <v>36</v>
      </c>
      <c r="H16" s="3" t="s">
        <v>37</v>
      </c>
    </row>
    <row r="17" spans="1:8" ht="12.75">
      <c r="A17" s="1"/>
      <c r="B17" s="3" t="s">
        <v>96</v>
      </c>
      <c r="C17" s="1"/>
      <c r="D17" s="3" t="s">
        <v>17</v>
      </c>
      <c r="E17" s="3"/>
      <c r="F17" s="3" t="s">
        <v>96</v>
      </c>
      <c r="H17" s="3" t="s">
        <v>17</v>
      </c>
    </row>
    <row r="18" spans="1:8" ht="12.75">
      <c r="A18" s="1"/>
      <c r="B18" s="26" t="s">
        <v>9</v>
      </c>
      <c r="C18" s="1"/>
      <c r="D18" s="26" t="s">
        <v>9</v>
      </c>
      <c r="E18" s="1"/>
      <c r="F18" s="26" t="s">
        <v>9</v>
      </c>
      <c r="H18" s="26" t="s">
        <v>9</v>
      </c>
    </row>
    <row r="19" spans="1:8" ht="12.75">
      <c r="A19" s="1" t="s">
        <v>38</v>
      </c>
      <c r="B19" s="27">
        <f>+F19-176842</f>
        <v>62492</v>
      </c>
      <c r="C19" s="1"/>
      <c r="D19" s="6">
        <v>53370</v>
      </c>
      <c r="E19" s="1"/>
      <c r="F19" s="27">
        <v>239334</v>
      </c>
      <c r="H19" s="5">
        <v>218717</v>
      </c>
    </row>
    <row r="20" spans="2:8" ht="12.75">
      <c r="B20" s="27"/>
      <c r="C20" s="1"/>
      <c r="D20" s="6"/>
      <c r="E20" s="1"/>
      <c r="F20" s="27"/>
      <c r="H20" s="5"/>
    </row>
    <row r="21" spans="1:8" ht="12.75">
      <c r="A21" s="1" t="s">
        <v>39</v>
      </c>
      <c r="B21" s="27">
        <v>-58579</v>
      </c>
      <c r="C21" s="1"/>
      <c r="D21" s="6">
        <v>-56489</v>
      </c>
      <c r="E21" s="1"/>
      <c r="F21" s="27">
        <v>-222671</v>
      </c>
      <c r="H21" s="5">
        <v>-223260</v>
      </c>
    </row>
    <row r="22" spans="1:8" ht="12.75">
      <c r="A22" s="1"/>
      <c r="B22" s="27"/>
      <c r="C22" s="1"/>
      <c r="D22" s="6"/>
      <c r="E22" s="1"/>
      <c r="F22" s="27"/>
      <c r="H22" s="5"/>
    </row>
    <row r="23" spans="1:8" ht="12.75">
      <c r="A23" s="1" t="s">
        <v>40</v>
      </c>
      <c r="B23" s="28">
        <f>+F23-1321</f>
        <v>-361</v>
      </c>
      <c r="C23" s="1"/>
      <c r="D23" s="39"/>
      <c r="E23" s="1"/>
      <c r="F23" s="28">
        <v>960</v>
      </c>
      <c r="H23" s="39">
        <v>476</v>
      </c>
    </row>
    <row r="24" spans="1:8" ht="12.75">
      <c r="A24" s="1" t="s">
        <v>41</v>
      </c>
      <c r="B24" s="29">
        <f>SUM(B19:B23)</f>
        <v>3552</v>
      </c>
      <c r="C24" s="1"/>
      <c r="D24" s="6">
        <f>SUM(D19:D23)</f>
        <v>-3119</v>
      </c>
      <c r="E24" s="1"/>
      <c r="F24" s="29">
        <f>SUM(F19:F23)</f>
        <v>17623</v>
      </c>
      <c r="H24" s="5">
        <f>SUM(H19:H23)</f>
        <v>-4067</v>
      </c>
    </row>
    <row r="25" spans="1:8" ht="12.75">
      <c r="A25" s="1"/>
      <c r="B25" s="27"/>
      <c r="C25" s="1"/>
      <c r="D25" s="6"/>
      <c r="E25" s="1"/>
      <c r="F25" s="27"/>
      <c r="H25" s="5"/>
    </row>
    <row r="26" spans="1:8" ht="12.75">
      <c r="A26" s="1" t="s">
        <v>42</v>
      </c>
      <c r="B26" s="27">
        <f>+F26+7466</f>
        <v>-2845</v>
      </c>
      <c r="C26" s="1"/>
      <c r="D26" s="6">
        <v>-3186</v>
      </c>
      <c r="E26" s="1"/>
      <c r="F26" s="27">
        <v>-10311</v>
      </c>
      <c r="H26" s="6">
        <v>-10348</v>
      </c>
    </row>
    <row r="27" spans="1:8" ht="12.75">
      <c r="A27" s="1"/>
      <c r="B27" s="27"/>
      <c r="C27" s="1"/>
      <c r="D27" s="6"/>
      <c r="E27" s="1"/>
      <c r="F27" s="27"/>
      <c r="H27" s="5"/>
    </row>
    <row r="28" spans="1:8" ht="12.75">
      <c r="A28" s="1" t="s">
        <v>43</v>
      </c>
      <c r="B28" s="28">
        <v>0</v>
      </c>
      <c r="C28" s="1"/>
      <c r="D28" s="39">
        <v>0</v>
      </c>
      <c r="E28" s="1"/>
      <c r="F28" s="28">
        <v>0</v>
      </c>
      <c r="H28" s="39">
        <v>0</v>
      </c>
    </row>
    <row r="29" spans="1:8" ht="12.75">
      <c r="A29" s="1" t="s">
        <v>44</v>
      </c>
      <c r="B29" s="29">
        <f>SUM(B24:B28)</f>
        <v>707</v>
      </c>
      <c r="C29" s="1"/>
      <c r="D29" s="6">
        <f>SUM(D24:D28)</f>
        <v>-6305</v>
      </c>
      <c r="E29" s="1"/>
      <c r="F29" s="29">
        <f>SUM(F24:F28)</f>
        <v>7312</v>
      </c>
      <c r="H29" s="5">
        <f>SUM(H24:H28)</f>
        <v>-14415</v>
      </c>
    </row>
    <row r="30" spans="1:8" ht="12.75">
      <c r="A30" s="1"/>
      <c r="B30" s="27"/>
      <c r="C30" s="1"/>
      <c r="D30" s="6"/>
      <c r="E30" s="1"/>
      <c r="F30" s="27"/>
      <c r="H30" s="5"/>
    </row>
    <row r="31" spans="1:8" ht="12.75">
      <c r="A31" s="1" t="s">
        <v>0</v>
      </c>
      <c r="B31" s="27">
        <f>+F31+108</f>
        <v>-7</v>
      </c>
      <c r="C31" s="1"/>
      <c r="D31" s="6">
        <v>-35</v>
      </c>
      <c r="E31" s="1"/>
      <c r="F31" s="27">
        <v>-115</v>
      </c>
      <c r="H31" s="5">
        <v>-237</v>
      </c>
    </row>
    <row r="32" spans="1:8" ht="12.75">
      <c r="A32" s="1"/>
      <c r="B32" s="28"/>
      <c r="C32" s="1"/>
      <c r="D32" s="39"/>
      <c r="E32" s="1"/>
      <c r="F32" s="28"/>
      <c r="H32" s="39"/>
    </row>
    <row r="33" spans="1:8" ht="12.75">
      <c r="A33" s="1" t="s">
        <v>45</v>
      </c>
      <c r="B33" s="27">
        <f>SUM(B29:B31)</f>
        <v>700</v>
      </c>
      <c r="C33" s="1"/>
      <c r="D33" s="6">
        <f>SUM(D29:D31)</f>
        <v>-6340</v>
      </c>
      <c r="E33" s="1"/>
      <c r="F33" s="27">
        <f>SUM(F29:F31)</f>
        <v>7197</v>
      </c>
      <c r="H33" s="5">
        <f>SUM(H29:H31)</f>
        <v>-14652</v>
      </c>
    </row>
    <row r="34" spans="1:8" ht="12.75">
      <c r="A34" s="4"/>
      <c r="B34" s="27"/>
      <c r="C34" s="1"/>
      <c r="D34" s="6"/>
      <c r="E34" s="1"/>
      <c r="F34" s="27"/>
      <c r="H34" s="5"/>
    </row>
    <row r="35" spans="1:8" ht="12.75">
      <c r="A35" s="1" t="s">
        <v>46</v>
      </c>
      <c r="B35" s="27">
        <f>+F35+447</f>
        <v>141</v>
      </c>
      <c r="C35" s="1"/>
      <c r="D35" s="6">
        <v>-26</v>
      </c>
      <c r="E35" s="1"/>
      <c r="F35" s="27">
        <v>-306</v>
      </c>
      <c r="H35" s="5">
        <v>-147</v>
      </c>
    </row>
    <row r="36" spans="1:8" ht="12.75">
      <c r="A36" s="1"/>
      <c r="B36" s="27"/>
      <c r="C36" s="1"/>
      <c r="D36" s="6"/>
      <c r="E36" s="1"/>
      <c r="F36" s="27"/>
      <c r="H36" s="5"/>
    </row>
    <row r="37" spans="1:8" ht="13.5" thickBot="1">
      <c r="A37" s="1" t="s">
        <v>47</v>
      </c>
      <c r="B37" s="30">
        <f>SUM(B33:B35)</f>
        <v>841</v>
      </c>
      <c r="C37" s="1"/>
      <c r="D37" s="35">
        <f>SUM(D33:D35)</f>
        <v>-6366</v>
      </c>
      <c r="E37" s="1"/>
      <c r="F37" s="30">
        <f>SUM(F33:F35)</f>
        <v>6891</v>
      </c>
      <c r="H37" s="35">
        <f>SUM(H33:H35)</f>
        <v>-14799</v>
      </c>
    </row>
    <row r="38" spans="1:8" ht="13.5" thickTop="1">
      <c r="A38" s="4"/>
      <c r="B38" s="27"/>
      <c r="C38" s="1"/>
      <c r="D38" s="6"/>
      <c r="E38" s="1"/>
      <c r="F38" s="8"/>
      <c r="H38" s="5"/>
    </row>
    <row r="39" spans="1:8" ht="13.5" thickBot="1">
      <c r="A39" s="1" t="s">
        <v>48</v>
      </c>
      <c r="B39" s="53">
        <f>+B37/54645*100</f>
        <v>1.539024613413853</v>
      </c>
      <c r="C39" s="1"/>
      <c r="D39" s="52">
        <f>+D37/54577*100</f>
        <v>-11.66425417300328</v>
      </c>
      <c r="E39" s="1"/>
      <c r="F39" s="54">
        <f>+F37/54645*100</f>
        <v>12.610485863299479</v>
      </c>
      <c r="H39" s="52">
        <f>+H37/54577*100</f>
        <v>-27.115818018579258</v>
      </c>
    </row>
    <row r="40" spans="1:8" ht="14.25" thickBot="1" thickTop="1">
      <c r="A40" s="4" t="s">
        <v>49</v>
      </c>
      <c r="B40" s="31" t="s">
        <v>50</v>
      </c>
      <c r="C40" s="1"/>
      <c r="D40" s="31" t="s">
        <v>50</v>
      </c>
      <c r="E40" s="1"/>
      <c r="F40" s="32" t="s">
        <v>50</v>
      </c>
      <c r="H40" s="32" t="s">
        <v>50</v>
      </c>
    </row>
    <row r="41" spans="1:8" ht="13.5" thickTop="1">
      <c r="A41" s="1"/>
      <c r="B41" s="1"/>
      <c r="C41" s="1"/>
      <c r="D41" s="1"/>
      <c r="E41" s="1"/>
      <c r="F41" s="6"/>
      <c r="G41" s="6"/>
      <c r="H41" s="6"/>
    </row>
    <row r="42" spans="2:8" ht="12.75">
      <c r="B42" s="1"/>
      <c r="C42" s="1"/>
      <c r="D42" s="1"/>
      <c r="E42" s="1"/>
      <c r="F42" s="6"/>
      <c r="G42" s="6"/>
      <c r="H42" s="6"/>
    </row>
    <row r="43" spans="2:8" ht="12.75">
      <c r="B43" s="1"/>
      <c r="C43" s="1"/>
      <c r="D43" s="1"/>
      <c r="E43" s="1"/>
      <c r="F43" s="5"/>
      <c r="G43" s="5"/>
      <c r="H43" s="5"/>
    </row>
    <row r="44" spans="1:8" ht="12.75">
      <c r="A44" s="20" t="s">
        <v>51</v>
      </c>
      <c r="B44" s="1"/>
      <c r="C44" s="1"/>
      <c r="D44" s="1"/>
      <c r="E44" s="1"/>
      <c r="F44" s="6"/>
      <c r="G44" s="6"/>
      <c r="H44" s="6"/>
    </row>
    <row r="45" spans="1:8" ht="12.75">
      <c r="A45" s="20" t="s">
        <v>52</v>
      </c>
      <c r="B45" s="1"/>
      <c r="C45" s="1"/>
      <c r="D45" s="1"/>
      <c r="E45" s="1"/>
      <c r="F45" s="6"/>
      <c r="G45" s="6"/>
      <c r="H45" s="6"/>
    </row>
    <row r="46" spans="1:8" ht="12.75">
      <c r="A46" s="1"/>
      <c r="B46" s="1"/>
      <c r="C46" s="1"/>
      <c r="D46" s="1"/>
      <c r="E46" s="1"/>
      <c r="F46" s="5"/>
      <c r="G46" s="5"/>
      <c r="H46" s="5"/>
    </row>
    <row r="47" spans="1:8" ht="12.75">
      <c r="A47" s="1"/>
      <c r="B47" s="1"/>
      <c r="C47" s="1"/>
      <c r="D47" s="1"/>
      <c r="E47" s="1"/>
      <c r="F47" s="5"/>
      <c r="G47" s="5"/>
      <c r="H47" s="5"/>
    </row>
    <row r="48" spans="1:8" ht="12.75">
      <c r="A48" s="1"/>
      <c r="B48" s="1"/>
      <c r="C48" s="1"/>
      <c r="D48" s="1"/>
      <c r="E48" s="1"/>
      <c r="F48" s="5"/>
      <c r="G48" s="5"/>
      <c r="H48" s="5"/>
    </row>
    <row r="49" spans="1:8" ht="12.75">
      <c r="A49" s="1"/>
      <c r="B49" s="1"/>
      <c r="C49" s="1"/>
      <c r="D49" s="1"/>
      <c r="E49" s="1"/>
      <c r="F49" s="5"/>
      <c r="G49" s="5"/>
      <c r="H49" s="5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</sheetData>
  <printOptions/>
  <pageMargins left="0.75" right="0.75" top="1" bottom="1" header="0.5" footer="0.5"/>
  <pageSetup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G62"/>
  <sheetViews>
    <sheetView tabSelected="1" workbookViewId="0" topLeftCell="A7">
      <selection activeCell="F19" sqref="F19"/>
    </sheetView>
  </sheetViews>
  <sheetFormatPr defaultColWidth="9.140625" defaultRowHeight="12.75"/>
  <cols>
    <col min="1" max="1" width="4.140625" style="0" customWidth="1"/>
    <col min="2" max="2" width="38.421875" style="0" customWidth="1"/>
    <col min="4" max="4" width="9.8515625" style="0" bestFit="1" customWidth="1"/>
    <col min="7" max="7" width="3.28125" style="0" customWidth="1"/>
  </cols>
  <sheetData>
    <row r="7" ht="12.75">
      <c r="G7" s="42" t="s">
        <v>16</v>
      </c>
    </row>
    <row r="8" spans="1:5" ht="12.75">
      <c r="A8" s="40" t="s">
        <v>95</v>
      </c>
      <c r="B8" s="7"/>
      <c r="C8" s="7"/>
      <c r="D8" s="7"/>
      <c r="E8" s="7"/>
    </row>
    <row r="9" spans="1:6" ht="12.75">
      <c r="A9" s="1"/>
      <c r="B9" s="1"/>
      <c r="C9" s="1"/>
      <c r="D9" s="1"/>
      <c r="E9" s="1"/>
      <c r="F9" s="1"/>
    </row>
    <row r="10" spans="1:6" ht="12.75">
      <c r="A10" s="2" t="s">
        <v>97</v>
      </c>
      <c r="B10" s="1"/>
      <c r="C10" s="1"/>
      <c r="D10" s="1"/>
      <c r="E10" s="1"/>
      <c r="F10" s="1"/>
    </row>
    <row r="11" spans="1:5" ht="12.75">
      <c r="A11" s="4" t="s">
        <v>24</v>
      </c>
      <c r="B11" s="1"/>
      <c r="C11" s="1"/>
      <c r="D11" s="3"/>
      <c r="E11" s="1"/>
    </row>
    <row r="12" spans="1:5" ht="12.75">
      <c r="A12" s="4"/>
      <c r="B12" s="1"/>
      <c r="C12" s="1"/>
      <c r="D12" s="3"/>
      <c r="E12" s="1"/>
    </row>
    <row r="13" spans="1:6" ht="12.75">
      <c r="A13" s="1"/>
      <c r="B13" s="1"/>
      <c r="C13" s="1"/>
      <c r="D13" s="3" t="s">
        <v>1</v>
      </c>
      <c r="E13" s="1"/>
      <c r="F13" s="3" t="s">
        <v>23</v>
      </c>
    </row>
    <row r="14" spans="1:6" ht="12.75">
      <c r="A14" s="1"/>
      <c r="B14" s="1"/>
      <c r="C14" s="1"/>
      <c r="D14" s="3" t="s">
        <v>96</v>
      </c>
      <c r="E14" s="1"/>
      <c r="F14" s="3" t="s">
        <v>17</v>
      </c>
    </row>
    <row r="15" spans="1:6" ht="12.75">
      <c r="A15" s="1"/>
      <c r="B15" s="1"/>
      <c r="C15" s="1"/>
      <c r="D15" s="3" t="s">
        <v>9</v>
      </c>
      <c r="E15" s="1"/>
      <c r="F15" s="3" t="s">
        <v>9</v>
      </c>
    </row>
    <row r="16" spans="1:6" ht="12.75">
      <c r="A16" s="1"/>
      <c r="B16" s="1"/>
      <c r="C16" s="1"/>
      <c r="D16" s="3"/>
      <c r="E16" s="1"/>
      <c r="F16" s="3"/>
    </row>
    <row r="17" spans="1:6" ht="12.75">
      <c r="A17" s="1" t="s">
        <v>3</v>
      </c>
      <c r="B17" s="1"/>
      <c r="C17" s="1"/>
      <c r="D17" s="44">
        <v>113160</v>
      </c>
      <c r="E17" s="10"/>
      <c r="F17" s="11">
        <v>106412</v>
      </c>
    </row>
    <row r="18" spans="1:6" ht="12.75">
      <c r="A18" s="1"/>
      <c r="B18" s="1"/>
      <c r="C18" s="1"/>
      <c r="D18" s="44"/>
      <c r="E18" s="10"/>
      <c r="F18" s="11"/>
    </row>
    <row r="19" spans="1:6" ht="12.75">
      <c r="A19" s="1" t="s">
        <v>2</v>
      </c>
      <c r="B19" s="1"/>
      <c r="C19" s="1"/>
      <c r="D19" s="44">
        <v>0</v>
      </c>
      <c r="E19" s="10"/>
      <c r="F19" s="44">
        <v>0</v>
      </c>
    </row>
    <row r="20" spans="1:6" ht="12.75">
      <c r="A20" s="1"/>
      <c r="B20" s="1"/>
      <c r="C20" s="1"/>
      <c r="D20" s="44"/>
      <c r="E20" s="10"/>
      <c r="F20" s="12"/>
    </row>
    <row r="21" spans="1:6" ht="12.75">
      <c r="A21" s="1" t="s">
        <v>4</v>
      </c>
      <c r="B21" s="1"/>
      <c r="C21" s="7"/>
      <c r="D21" s="45">
        <v>0</v>
      </c>
      <c r="E21" s="13"/>
      <c r="F21" s="44">
        <v>0</v>
      </c>
    </row>
    <row r="22" spans="1:6" ht="12.75">
      <c r="A22" s="1"/>
      <c r="B22" s="1"/>
      <c r="C22" s="7"/>
      <c r="D22" s="45"/>
      <c r="E22" s="13"/>
      <c r="F22" s="12"/>
    </row>
    <row r="23" spans="1:6" ht="12.75">
      <c r="A23" s="1" t="s">
        <v>5</v>
      </c>
      <c r="B23" s="1"/>
      <c r="C23" s="7"/>
      <c r="D23" s="45"/>
      <c r="E23" s="13"/>
      <c r="F23" s="12"/>
    </row>
    <row r="24" spans="1:6" ht="12.75">
      <c r="A24" s="1"/>
      <c r="B24" s="1" t="s">
        <v>6</v>
      </c>
      <c r="C24" s="7"/>
      <c r="D24" s="46">
        <v>38160</v>
      </c>
      <c r="E24" s="13"/>
      <c r="F24" s="14">
        <v>39771</v>
      </c>
    </row>
    <row r="25" spans="1:6" ht="12.75">
      <c r="A25" s="1"/>
      <c r="B25" s="1" t="s">
        <v>18</v>
      </c>
      <c r="C25" s="7"/>
      <c r="D25" s="47">
        <v>75565</v>
      </c>
      <c r="E25" s="13"/>
      <c r="F25" s="15">
        <v>74504</v>
      </c>
    </row>
    <row r="26" spans="1:6" ht="12.75">
      <c r="A26" s="1"/>
      <c r="B26" s="1" t="s">
        <v>19</v>
      </c>
      <c r="C26" s="7"/>
      <c r="D26" s="47">
        <v>6822</v>
      </c>
      <c r="E26" s="13"/>
      <c r="F26" s="15">
        <v>7911</v>
      </c>
    </row>
    <row r="27" spans="1:6" ht="12.75">
      <c r="A27" s="1"/>
      <c r="B27" s="1" t="s">
        <v>80</v>
      </c>
      <c r="C27" s="7"/>
      <c r="D27" s="47">
        <v>136</v>
      </c>
      <c r="E27" s="13"/>
      <c r="F27" s="15">
        <v>148</v>
      </c>
    </row>
    <row r="28" spans="1:6" ht="12.75">
      <c r="A28" s="1"/>
      <c r="B28" s="1" t="s">
        <v>25</v>
      </c>
      <c r="C28" s="7"/>
      <c r="D28" s="47">
        <v>4341</v>
      </c>
      <c r="E28" s="13"/>
      <c r="F28" s="15">
        <v>5040</v>
      </c>
    </row>
    <row r="29" spans="1:6" ht="12.75">
      <c r="A29" s="1"/>
      <c r="B29" s="1"/>
      <c r="C29" s="7"/>
      <c r="D29" s="48">
        <f>SUM(D24:D28)</f>
        <v>125024</v>
      </c>
      <c r="E29" s="13"/>
      <c r="F29" s="16">
        <f>SUM(F24:F28)</f>
        <v>127374</v>
      </c>
    </row>
    <row r="30" spans="1:6" ht="12.75">
      <c r="A30" s="1" t="s">
        <v>7</v>
      </c>
      <c r="B30" s="1"/>
      <c r="C30" s="7"/>
      <c r="D30" s="47"/>
      <c r="E30" s="13"/>
      <c r="F30" s="15"/>
    </row>
    <row r="31" spans="1:6" ht="12.75">
      <c r="A31" s="1"/>
      <c r="B31" s="1" t="s">
        <v>22</v>
      </c>
      <c r="C31" s="7"/>
      <c r="D31" s="47">
        <v>86298</v>
      </c>
      <c r="E31" s="13"/>
      <c r="F31" s="15">
        <v>93725</v>
      </c>
    </row>
    <row r="32" spans="1:6" ht="12.75">
      <c r="A32" s="1"/>
      <c r="B32" s="1" t="s">
        <v>20</v>
      </c>
      <c r="C32" s="7"/>
      <c r="D32" s="47">
        <v>36778</v>
      </c>
      <c r="E32" s="13"/>
      <c r="F32" s="15">
        <v>34608</v>
      </c>
    </row>
    <row r="33" spans="1:6" ht="12.75">
      <c r="A33" s="1"/>
      <c r="B33" s="1" t="s">
        <v>21</v>
      </c>
      <c r="C33" s="7"/>
      <c r="D33" s="47">
        <f>6867-435</f>
        <v>6432</v>
      </c>
      <c r="E33" s="13"/>
      <c r="F33" s="15">
        <v>4621</v>
      </c>
    </row>
    <row r="34" spans="1:6" ht="12.75">
      <c r="A34" s="1"/>
      <c r="B34" s="1" t="s">
        <v>0</v>
      </c>
      <c r="C34" s="7"/>
      <c r="D34" s="49">
        <v>-287</v>
      </c>
      <c r="E34" s="13"/>
      <c r="F34" s="17">
        <v>325</v>
      </c>
    </row>
    <row r="35" spans="1:6" ht="12.75">
      <c r="A35" s="4"/>
      <c r="B35" s="1"/>
      <c r="C35" s="7"/>
      <c r="D35" s="48">
        <f>SUM(D31:D34)</f>
        <v>129221</v>
      </c>
      <c r="E35" s="13"/>
      <c r="F35" s="16">
        <f>SUM(F31:F34)</f>
        <v>133279</v>
      </c>
    </row>
    <row r="36" spans="1:6" ht="12.75">
      <c r="A36" s="4"/>
      <c r="B36" s="1"/>
      <c r="C36" s="7"/>
      <c r="D36" s="45"/>
      <c r="E36" s="13"/>
      <c r="F36" s="12"/>
    </row>
    <row r="37" spans="1:6" ht="12.75">
      <c r="A37" s="1" t="s">
        <v>8</v>
      </c>
      <c r="B37" s="1"/>
      <c r="C37" s="7"/>
      <c r="D37" s="45">
        <f>+D29-D35</f>
        <v>-4197</v>
      </c>
      <c r="E37" s="13"/>
      <c r="F37" s="45">
        <f>+F29-F35</f>
        <v>-5905</v>
      </c>
    </row>
    <row r="38" spans="1:6" ht="12.75">
      <c r="A38" s="1"/>
      <c r="B38" s="1"/>
      <c r="C38" s="7"/>
      <c r="D38" s="45"/>
      <c r="E38" s="13"/>
      <c r="F38" s="12"/>
    </row>
    <row r="39" spans="1:6" ht="13.5" thickBot="1">
      <c r="A39" s="1"/>
      <c r="B39" s="1"/>
      <c r="C39" s="7"/>
      <c r="D39" s="50">
        <f>SUM(D17:D22)+D37</f>
        <v>108963</v>
      </c>
      <c r="E39" s="13"/>
      <c r="F39" s="18">
        <f>SUM(F17:F22)+F37</f>
        <v>100507</v>
      </c>
    </row>
    <row r="40" spans="1:6" ht="13.5" thickTop="1">
      <c r="A40" s="4"/>
      <c r="B40" s="1"/>
      <c r="C40" s="7"/>
      <c r="D40" s="45"/>
      <c r="E40" s="13"/>
      <c r="F40" s="13"/>
    </row>
    <row r="41" spans="1:6" ht="12.75">
      <c r="A41" s="4"/>
      <c r="B41" s="1"/>
      <c r="C41" s="7"/>
      <c r="D41" s="45"/>
      <c r="E41" s="13"/>
      <c r="F41" s="13"/>
    </row>
    <row r="42" spans="1:6" ht="12.75">
      <c r="A42" s="1" t="s">
        <v>10</v>
      </c>
      <c r="B42" s="1"/>
      <c r="C42" s="7"/>
      <c r="D42" s="45">
        <v>54645</v>
      </c>
      <c r="E42" s="13"/>
      <c r="F42" s="13">
        <v>54577</v>
      </c>
    </row>
    <row r="43" spans="1:6" ht="12.75">
      <c r="A43" s="1" t="s">
        <v>11</v>
      </c>
      <c r="B43" s="1"/>
      <c r="C43" s="7"/>
      <c r="D43" s="51">
        <v>9701</v>
      </c>
      <c r="E43" s="13"/>
      <c r="F43" s="19">
        <v>2811</v>
      </c>
    </row>
    <row r="44" spans="1:6" ht="12.75">
      <c r="A44" s="1" t="s">
        <v>82</v>
      </c>
      <c r="B44" s="1"/>
      <c r="C44" s="7"/>
      <c r="D44" s="45">
        <f>SUM(D42:D43)</f>
        <v>64346</v>
      </c>
      <c r="E44" s="13"/>
      <c r="F44" s="13">
        <f>SUM(F42:F43)</f>
        <v>57388</v>
      </c>
    </row>
    <row r="45" spans="1:6" ht="12.75">
      <c r="A45" s="1"/>
      <c r="B45" s="1"/>
      <c r="C45" s="1"/>
      <c r="D45" s="44"/>
      <c r="E45" s="10"/>
      <c r="F45" s="12"/>
    </row>
    <row r="46" spans="1:6" ht="12.75">
      <c r="A46" s="1" t="s">
        <v>81</v>
      </c>
      <c r="B46" s="1"/>
      <c r="C46" s="1"/>
      <c r="D46" s="44">
        <v>976</v>
      </c>
      <c r="E46" s="10"/>
      <c r="F46" s="11">
        <v>494</v>
      </c>
    </row>
    <row r="47" spans="1:6" ht="12.75">
      <c r="A47" s="1"/>
      <c r="B47" s="1"/>
      <c r="C47" s="1"/>
      <c r="D47" s="5"/>
      <c r="E47" s="1"/>
      <c r="F47" s="6"/>
    </row>
    <row r="48" spans="1:6" ht="12.75">
      <c r="A48" s="1" t="s">
        <v>12</v>
      </c>
      <c r="B48" s="1"/>
      <c r="C48" s="1"/>
      <c r="D48" s="5"/>
      <c r="E48" s="1"/>
      <c r="F48" s="6"/>
    </row>
    <row r="49" spans="1:6" ht="12.75">
      <c r="A49" s="1"/>
      <c r="B49" s="1" t="s">
        <v>83</v>
      </c>
      <c r="C49" s="1"/>
      <c r="D49" s="5">
        <v>268</v>
      </c>
      <c r="E49" s="1"/>
      <c r="F49" s="6">
        <v>289</v>
      </c>
    </row>
    <row r="50" spans="1:6" ht="12.75">
      <c r="A50" s="1"/>
      <c r="B50" s="1" t="s">
        <v>13</v>
      </c>
      <c r="C50" s="1"/>
      <c r="D50" s="5">
        <f>40758+1720</f>
        <v>42478</v>
      </c>
      <c r="E50" s="1"/>
      <c r="F50" s="9">
        <v>40991</v>
      </c>
    </row>
    <row r="51" spans="1:6" ht="12.75">
      <c r="A51" s="1"/>
      <c r="B51" s="1" t="s">
        <v>26</v>
      </c>
      <c r="C51" s="1"/>
      <c r="D51" s="5">
        <v>796</v>
      </c>
      <c r="E51" s="1"/>
      <c r="F51" s="22">
        <v>796</v>
      </c>
    </row>
    <row r="52" spans="1:6" ht="12.75">
      <c r="A52" s="1"/>
      <c r="B52" s="1" t="s">
        <v>84</v>
      </c>
      <c r="C52" s="1"/>
      <c r="D52" s="45">
        <v>99</v>
      </c>
      <c r="E52" s="1"/>
      <c r="F52" s="22">
        <v>549</v>
      </c>
    </row>
    <row r="53" spans="1:6" ht="13.5" thickBot="1">
      <c r="A53" s="1"/>
      <c r="B53" s="1"/>
      <c r="C53" s="1"/>
      <c r="D53" s="21">
        <f>SUM(D44:D52)</f>
        <v>108963</v>
      </c>
      <c r="E53" s="1"/>
      <c r="F53" s="21">
        <f>SUM(F44:F52)</f>
        <v>100507</v>
      </c>
    </row>
    <row r="54" spans="1:6" ht="13.5" thickTop="1">
      <c r="A54" s="1"/>
      <c r="B54" s="1"/>
      <c r="C54" s="1"/>
      <c r="D54" s="1"/>
      <c r="E54" s="1"/>
      <c r="F54" s="5"/>
    </row>
    <row r="55" spans="3:6" ht="12.75">
      <c r="C55" s="1"/>
      <c r="D55" s="8"/>
      <c r="E55" s="1"/>
      <c r="F55" s="5"/>
    </row>
    <row r="56" spans="3:6" ht="12.75">
      <c r="C56" s="1"/>
      <c r="D56" s="1"/>
      <c r="E56" s="1"/>
      <c r="F56" s="1"/>
    </row>
    <row r="57" spans="1:6" ht="12.75">
      <c r="A57" s="20" t="s">
        <v>14</v>
      </c>
      <c r="B57" s="1"/>
      <c r="C57" s="1"/>
      <c r="D57" s="1"/>
      <c r="E57" s="1"/>
      <c r="F57" s="1"/>
    </row>
    <row r="58" spans="1:6" ht="12.75">
      <c r="A58" s="20" t="s">
        <v>15</v>
      </c>
      <c r="B58" s="1"/>
      <c r="C58" s="1"/>
      <c r="D58" s="1"/>
      <c r="E58" s="1"/>
      <c r="F58" s="1"/>
    </row>
    <row r="59" spans="1:6" ht="12.75">
      <c r="A59" s="1"/>
      <c r="B59" s="1"/>
      <c r="C59" s="1"/>
      <c r="D59" s="1"/>
      <c r="E59" s="1"/>
      <c r="F59" s="1"/>
    </row>
    <row r="60" spans="1:6" ht="12.75">
      <c r="A60" s="1"/>
      <c r="B60" s="1"/>
      <c r="C60" s="1"/>
      <c r="D60" s="1"/>
      <c r="E60" s="1"/>
      <c r="F60" s="1"/>
    </row>
    <row r="61" spans="1:6" ht="12.75">
      <c r="A61" s="1"/>
      <c r="B61" s="1"/>
      <c r="C61" s="1"/>
      <c r="D61" s="1"/>
      <c r="E61" s="1"/>
      <c r="F61" s="1"/>
    </row>
    <row r="62" spans="1:6" ht="12.75">
      <c r="A62" s="1"/>
      <c r="B62" s="1"/>
      <c r="C62" s="1"/>
      <c r="D62" s="1"/>
      <c r="E62" s="1"/>
      <c r="F62" s="1"/>
    </row>
  </sheetData>
  <printOptions/>
  <pageMargins left="0.75" right="0.75" top="1" bottom="1" header="0.5" footer="0.5"/>
  <pageSetup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E53"/>
  <sheetViews>
    <sheetView workbookViewId="0" topLeftCell="A1">
      <selection activeCell="A8" sqref="A8"/>
    </sheetView>
  </sheetViews>
  <sheetFormatPr defaultColWidth="9.140625" defaultRowHeight="12.75"/>
  <cols>
    <col min="1" max="1" width="44.8515625" style="0" customWidth="1"/>
  </cols>
  <sheetData>
    <row r="6" ht="12.75">
      <c r="E6" s="42"/>
    </row>
    <row r="7" ht="12.75">
      <c r="E7" s="42" t="s">
        <v>53</v>
      </c>
    </row>
    <row r="8" spans="1:5" ht="12.75">
      <c r="A8" s="40" t="s">
        <v>95</v>
      </c>
      <c r="B8" s="41"/>
      <c r="C8" s="41"/>
      <c r="D8" s="41"/>
      <c r="E8" s="43"/>
    </row>
    <row r="9" spans="1:5" ht="12.75">
      <c r="A9" s="1"/>
      <c r="B9" s="1"/>
      <c r="C9" s="1"/>
      <c r="D9" s="1"/>
      <c r="E9" s="1"/>
    </row>
    <row r="10" spans="1:5" ht="12.75">
      <c r="A10" s="2" t="s">
        <v>103</v>
      </c>
      <c r="B10" s="1"/>
      <c r="C10" s="1"/>
      <c r="D10" s="1"/>
      <c r="E10" s="1"/>
    </row>
    <row r="11" spans="1:5" ht="12.75">
      <c r="A11" s="4" t="s">
        <v>24</v>
      </c>
      <c r="B11" s="1"/>
      <c r="C11" s="1"/>
      <c r="D11" s="1"/>
      <c r="E11" s="1"/>
    </row>
    <row r="12" spans="1:5" ht="12.75">
      <c r="A12" s="4"/>
      <c r="B12" s="1"/>
      <c r="C12" s="1"/>
      <c r="D12" s="1"/>
      <c r="E12" s="1"/>
    </row>
    <row r="13" spans="1:5" ht="12.75">
      <c r="A13" s="1"/>
      <c r="B13" s="1"/>
      <c r="C13" s="3" t="s">
        <v>98</v>
      </c>
      <c r="D13" s="3"/>
      <c r="E13" s="3"/>
    </row>
    <row r="14" spans="1:5" ht="12.75">
      <c r="A14" s="1"/>
      <c r="B14" s="1"/>
      <c r="C14" s="3" t="s">
        <v>96</v>
      </c>
      <c r="D14" s="3"/>
      <c r="E14" s="3"/>
    </row>
    <row r="15" spans="1:5" ht="12.75">
      <c r="A15" s="1"/>
      <c r="B15" s="1"/>
      <c r="C15" s="3" t="s">
        <v>9</v>
      </c>
      <c r="D15" s="3"/>
      <c r="E15" s="3"/>
    </row>
    <row r="16" spans="1:5" ht="12.75">
      <c r="A16" s="1" t="s">
        <v>54</v>
      </c>
      <c r="B16" s="1"/>
      <c r="C16" s="5">
        <v>7312</v>
      </c>
      <c r="D16" s="5"/>
      <c r="E16" s="5"/>
    </row>
    <row r="17" spans="2:5" ht="12.75">
      <c r="B17" s="1"/>
      <c r="C17" s="5"/>
      <c r="D17" s="5"/>
      <c r="E17" s="5"/>
    </row>
    <row r="18" spans="1:5" ht="12.75">
      <c r="A18" s="1" t="s">
        <v>55</v>
      </c>
      <c r="B18" s="1"/>
      <c r="C18" s="5"/>
      <c r="D18" s="5"/>
      <c r="E18" s="5"/>
    </row>
    <row r="19" spans="1:5" ht="12.75">
      <c r="A19" s="1"/>
      <c r="B19" s="1"/>
      <c r="C19" s="5"/>
      <c r="D19" s="5"/>
      <c r="E19" s="5"/>
    </row>
    <row r="20" spans="1:5" ht="12.75">
      <c r="A20" s="1" t="s">
        <v>56</v>
      </c>
      <c r="B20" s="1"/>
      <c r="C20" s="5">
        <f>5242</f>
        <v>5242</v>
      </c>
      <c r="D20" s="5"/>
      <c r="E20" s="5"/>
    </row>
    <row r="21" spans="1:5" ht="12.75">
      <c r="A21" s="1" t="s">
        <v>57</v>
      </c>
      <c r="B21" s="1"/>
      <c r="C21" s="5"/>
      <c r="D21" s="5"/>
      <c r="E21" s="5"/>
    </row>
    <row r="22" spans="1:5" ht="12.75">
      <c r="A22" s="1"/>
      <c r="B22" s="1"/>
      <c r="C22" s="5"/>
      <c r="D22" s="5"/>
      <c r="E22" s="6"/>
    </row>
    <row r="23" spans="1:5" ht="12.75">
      <c r="A23" s="1" t="s">
        <v>58</v>
      </c>
      <c r="B23" s="1"/>
      <c r="C23" s="33">
        <f>SUM(C16:C22)</f>
        <v>12554</v>
      </c>
      <c r="D23" s="5"/>
      <c r="E23" s="5"/>
    </row>
    <row r="24" spans="1:5" ht="12.75">
      <c r="A24" s="1"/>
      <c r="B24" s="1"/>
      <c r="C24" s="5"/>
      <c r="D24" s="5"/>
      <c r="E24" s="5"/>
    </row>
    <row r="25" spans="1:5" ht="12.75">
      <c r="A25" s="1" t="s">
        <v>59</v>
      </c>
      <c r="B25" s="1"/>
      <c r="C25" s="5"/>
      <c r="D25" s="5"/>
      <c r="E25" s="5"/>
    </row>
    <row r="26" spans="1:5" ht="12.75">
      <c r="A26" s="1" t="s">
        <v>60</v>
      </c>
      <c r="B26" s="1"/>
      <c r="C26" s="5">
        <v>-3018</v>
      </c>
      <c r="D26" s="5"/>
      <c r="E26" s="5"/>
    </row>
    <row r="27" spans="1:5" ht="12.75">
      <c r="A27" s="1" t="s">
        <v>61</v>
      </c>
      <c r="B27" s="1"/>
      <c r="C27" s="5">
        <v>3981</v>
      </c>
      <c r="D27" s="5"/>
      <c r="E27" s="5"/>
    </row>
    <row r="28" spans="1:5" ht="12.75">
      <c r="A28" s="1" t="s">
        <v>62</v>
      </c>
      <c r="B28" s="1"/>
      <c r="C28" s="5">
        <v>-684</v>
      </c>
      <c r="D28" s="5"/>
      <c r="E28" s="5"/>
    </row>
    <row r="29" spans="1:5" ht="12.75">
      <c r="A29" s="1" t="s">
        <v>63</v>
      </c>
      <c r="B29" s="1"/>
      <c r="C29" s="34">
        <f>SUM(C23:C28)</f>
        <v>12833</v>
      </c>
      <c r="D29" s="5"/>
      <c r="E29" s="6"/>
    </row>
    <row r="30" spans="1:5" ht="12.75">
      <c r="A30" s="1"/>
      <c r="B30" s="1"/>
      <c r="C30" s="5"/>
      <c r="D30" s="5"/>
      <c r="E30" s="6"/>
    </row>
    <row r="31" spans="1:5" ht="12.75">
      <c r="A31" s="1" t="s">
        <v>64</v>
      </c>
      <c r="B31" s="1"/>
      <c r="C31" s="5"/>
      <c r="D31" s="5"/>
      <c r="E31" s="6"/>
    </row>
    <row r="32" spans="1:5" ht="12.75">
      <c r="A32" s="4" t="s">
        <v>65</v>
      </c>
      <c r="B32" s="1"/>
      <c r="C32" s="5">
        <v>-11989</v>
      </c>
      <c r="D32" s="5"/>
      <c r="E32" s="6"/>
    </row>
    <row r="33" spans="1:5" ht="12.75">
      <c r="A33" s="1"/>
      <c r="B33" s="1"/>
      <c r="C33" s="34">
        <f>SUM(C32:C32)</f>
        <v>-11989</v>
      </c>
      <c r="D33" s="5"/>
      <c r="E33" s="6"/>
    </row>
    <row r="34" spans="1:5" ht="12.75">
      <c r="A34" s="1" t="s">
        <v>66</v>
      </c>
      <c r="B34" s="1"/>
      <c r="C34" s="5"/>
      <c r="D34" s="5"/>
      <c r="E34" s="6"/>
    </row>
    <row r="35" spans="1:5" ht="12.75">
      <c r="A35" s="4" t="s">
        <v>91</v>
      </c>
      <c r="B35" s="1"/>
      <c r="C35" s="5">
        <v>2878</v>
      </c>
      <c r="D35" s="5"/>
      <c r="E35" s="6"/>
    </row>
    <row r="36" spans="1:5" ht="12.75">
      <c r="A36" s="4" t="s">
        <v>92</v>
      </c>
      <c r="B36" s="1"/>
      <c r="C36" s="5">
        <v>68</v>
      </c>
      <c r="D36" s="5"/>
      <c r="E36" s="6"/>
    </row>
    <row r="37" spans="1:5" ht="12.75">
      <c r="A37" s="1"/>
      <c r="B37" s="1"/>
      <c r="C37" s="34">
        <f>SUM(C35:C36)</f>
        <v>2946</v>
      </c>
      <c r="D37" s="5"/>
      <c r="E37" s="6"/>
    </row>
    <row r="38" spans="1:5" ht="12.75">
      <c r="A38" s="1"/>
      <c r="B38" s="1"/>
      <c r="C38" s="6"/>
      <c r="D38" s="5"/>
      <c r="E38" s="6"/>
    </row>
    <row r="39" spans="1:5" ht="12.75">
      <c r="A39" s="1" t="s">
        <v>67</v>
      </c>
      <c r="B39" s="1"/>
      <c r="C39" s="5">
        <f>+C29+C33+C37</f>
        <v>3790</v>
      </c>
      <c r="D39" s="5"/>
      <c r="E39" s="6"/>
    </row>
    <row r="40" spans="1:5" ht="12.75">
      <c r="A40" s="1" t="s">
        <v>68</v>
      </c>
      <c r="B40" s="1"/>
      <c r="C40" s="5">
        <v>-16257</v>
      </c>
      <c r="D40" s="5"/>
      <c r="E40" s="6"/>
    </row>
    <row r="41" spans="2:5" ht="12.75">
      <c r="B41" s="1"/>
      <c r="C41" s="5"/>
      <c r="D41" s="5"/>
      <c r="E41" s="6"/>
    </row>
    <row r="42" spans="1:5" ht="13.5" thickBot="1">
      <c r="A42" s="1" t="s">
        <v>69</v>
      </c>
      <c r="B42" s="1"/>
      <c r="C42" s="35">
        <f>SUM(C39:C41)</f>
        <v>-12467</v>
      </c>
      <c r="D42" s="5"/>
      <c r="E42" s="6"/>
    </row>
    <row r="43" spans="2:5" ht="13.5" thickTop="1">
      <c r="B43" s="1"/>
      <c r="C43" s="5"/>
      <c r="D43" s="5"/>
      <c r="E43" s="5"/>
    </row>
    <row r="44" spans="2:5" ht="12.75">
      <c r="B44" s="1"/>
      <c r="C44" s="5"/>
      <c r="D44" s="5"/>
      <c r="E44" s="5"/>
    </row>
    <row r="45" spans="2:5" ht="12.75">
      <c r="B45" s="1"/>
      <c r="C45" s="5"/>
      <c r="D45" s="5"/>
      <c r="E45" s="5"/>
    </row>
    <row r="46" spans="1:5" ht="12.75">
      <c r="A46" s="36" t="s">
        <v>70</v>
      </c>
      <c r="B46" s="1"/>
      <c r="C46" s="5"/>
      <c r="D46" s="5"/>
      <c r="E46" s="5"/>
    </row>
    <row r="47" spans="1:5" ht="12.75">
      <c r="A47" s="20" t="s">
        <v>71</v>
      </c>
      <c r="B47" s="1"/>
      <c r="C47" s="1"/>
      <c r="D47" s="1"/>
      <c r="E47" s="1"/>
    </row>
    <row r="48" spans="1:5" ht="12.75">
      <c r="A48" s="1"/>
      <c r="B48" s="1"/>
      <c r="C48" s="1"/>
      <c r="D48" s="1"/>
      <c r="E48" s="1"/>
    </row>
    <row r="49" spans="1:5" ht="12.75">
      <c r="A49" s="20" t="s">
        <v>72</v>
      </c>
      <c r="B49" s="1"/>
      <c r="C49" s="1"/>
      <c r="D49" s="1"/>
      <c r="E49" s="1"/>
    </row>
    <row r="50" spans="1:5" ht="12.75">
      <c r="A50" s="20" t="s">
        <v>52</v>
      </c>
      <c r="B50" s="1"/>
      <c r="C50" s="1"/>
      <c r="D50" s="1"/>
      <c r="E50" s="1"/>
    </row>
    <row r="51" spans="1:5" ht="12.75">
      <c r="A51" s="1"/>
      <c r="B51" s="1"/>
      <c r="C51" s="1"/>
      <c r="D51" s="1"/>
      <c r="E51" s="1"/>
    </row>
    <row r="52" spans="1:5" ht="12.75">
      <c r="A52" s="1"/>
      <c r="B52" s="1"/>
      <c r="C52" s="1"/>
      <c r="D52" s="1"/>
      <c r="E52" s="1"/>
    </row>
    <row r="53" spans="1:5" ht="12.75">
      <c r="A53" s="1"/>
      <c r="B53" s="1"/>
      <c r="C53" s="1"/>
      <c r="D53" s="1"/>
      <c r="E53" s="1"/>
    </row>
  </sheetData>
  <printOptions/>
  <pageMargins left="0.75" right="0.75" top="1" bottom="1" header="0.5" footer="0.5"/>
  <pageSetup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H43"/>
  <sheetViews>
    <sheetView workbookViewId="0" topLeftCell="A1">
      <selection activeCell="A1" sqref="A1"/>
    </sheetView>
  </sheetViews>
  <sheetFormatPr defaultColWidth="9.140625" defaultRowHeight="12.75"/>
  <cols>
    <col min="1" max="1" width="27.57421875" style="0" customWidth="1"/>
    <col min="2" max="6" width="10.7109375" style="0" customWidth="1"/>
  </cols>
  <sheetData>
    <row r="6" ht="12.75">
      <c r="G6" s="42"/>
    </row>
    <row r="7" ht="12.75">
      <c r="G7" s="42" t="s">
        <v>73</v>
      </c>
    </row>
    <row r="8" spans="1:8" ht="12.75">
      <c r="A8" s="40" t="s">
        <v>95</v>
      </c>
      <c r="B8" s="7"/>
      <c r="C8" s="7"/>
      <c r="D8" s="7"/>
      <c r="E8" s="7"/>
      <c r="F8" s="7"/>
      <c r="H8" s="7"/>
    </row>
    <row r="9" spans="1:8" ht="12.75">
      <c r="A9" s="1"/>
      <c r="B9" s="1"/>
      <c r="C9" s="1"/>
      <c r="D9" s="1"/>
      <c r="E9" s="1"/>
      <c r="F9" s="1"/>
      <c r="G9" s="1"/>
      <c r="H9" s="1"/>
    </row>
    <row r="10" spans="1:8" ht="12.75">
      <c r="A10" s="2" t="s">
        <v>101</v>
      </c>
      <c r="B10" s="1"/>
      <c r="C10" s="1"/>
      <c r="D10" s="1"/>
      <c r="E10" s="1"/>
      <c r="F10" s="1"/>
      <c r="G10" s="1"/>
      <c r="H10" s="1"/>
    </row>
    <row r="11" spans="1:8" ht="12.75">
      <c r="A11" s="4" t="s">
        <v>24</v>
      </c>
      <c r="B11" s="1"/>
      <c r="C11" s="1"/>
      <c r="D11" s="1"/>
      <c r="E11" s="1"/>
      <c r="F11" s="1"/>
      <c r="G11" s="1"/>
      <c r="H11" s="1"/>
    </row>
    <row r="12" spans="1:8" ht="12.75">
      <c r="A12" s="1"/>
      <c r="B12" s="1"/>
      <c r="C12" s="1"/>
      <c r="D12" s="1"/>
      <c r="E12" s="1"/>
      <c r="F12" s="1"/>
      <c r="G12" s="1"/>
      <c r="H12" s="1"/>
    </row>
    <row r="13" spans="1:8" ht="12.75">
      <c r="A13" s="1"/>
      <c r="B13" s="37"/>
      <c r="C13" s="4" t="s">
        <v>90</v>
      </c>
      <c r="D13" s="26"/>
      <c r="E13" s="4"/>
      <c r="F13" s="1"/>
      <c r="G13" s="1"/>
      <c r="H13" s="1"/>
    </row>
    <row r="14" spans="1:8" ht="12.75">
      <c r="A14" s="1"/>
      <c r="B14" s="26" t="s">
        <v>74</v>
      </c>
      <c r="C14" s="26" t="s">
        <v>74</v>
      </c>
      <c r="D14" s="26" t="s">
        <v>86</v>
      </c>
      <c r="E14" s="26" t="s">
        <v>88</v>
      </c>
      <c r="F14" s="26" t="s">
        <v>76</v>
      </c>
      <c r="G14" s="26"/>
      <c r="H14" s="1"/>
    </row>
    <row r="15" spans="1:8" ht="12.75">
      <c r="A15" s="1"/>
      <c r="B15" s="26" t="s">
        <v>75</v>
      </c>
      <c r="C15" s="26" t="s">
        <v>85</v>
      </c>
      <c r="D15" s="26" t="s">
        <v>87</v>
      </c>
      <c r="E15" s="26" t="s">
        <v>89</v>
      </c>
      <c r="F15" s="26" t="s">
        <v>11</v>
      </c>
      <c r="G15" s="26" t="s">
        <v>76</v>
      </c>
      <c r="H15" s="1"/>
    </row>
    <row r="16" spans="1:8" ht="12.75">
      <c r="A16" s="1"/>
      <c r="B16" s="26" t="s">
        <v>9</v>
      </c>
      <c r="C16" s="26" t="s">
        <v>9</v>
      </c>
      <c r="D16" s="26" t="s">
        <v>9</v>
      </c>
      <c r="E16" s="26" t="s">
        <v>9</v>
      </c>
      <c r="F16" s="26" t="s">
        <v>9</v>
      </c>
      <c r="G16" s="26" t="s">
        <v>9</v>
      </c>
      <c r="H16" s="1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 t="s">
        <v>102</v>
      </c>
      <c r="B18" s="5"/>
      <c r="C18" s="5"/>
      <c r="D18" s="5"/>
      <c r="E18" s="5"/>
      <c r="F18" s="5"/>
      <c r="G18" s="5"/>
      <c r="H18" s="1"/>
    </row>
    <row r="19" spans="1:8" ht="12.75">
      <c r="A19" s="38" t="s">
        <v>99</v>
      </c>
      <c r="B19" s="5"/>
      <c r="C19" s="5"/>
      <c r="D19" s="5"/>
      <c r="E19" s="5"/>
      <c r="F19" s="5"/>
      <c r="G19" s="5"/>
      <c r="H19" s="1"/>
    </row>
    <row r="20" spans="1:8" ht="12.75">
      <c r="A20" s="1" t="s">
        <v>77</v>
      </c>
      <c r="B20" s="5">
        <v>54577</v>
      </c>
      <c r="C20" s="5">
        <v>23803</v>
      </c>
      <c r="D20" s="5">
        <v>8005</v>
      </c>
      <c r="E20" s="5">
        <v>-28997</v>
      </c>
      <c r="F20" s="5">
        <f>SUM(C20:E20)</f>
        <v>2811</v>
      </c>
      <c r="G20" s="5">
        <f>+B20+F20</f>
        <v>57388</v>
      </c>
      <c r="H20" s="1"/>
    </row>
    <row r="21" spans="1:8" ht="12.75">
      <c r="A21" s="1"/>
      <c r="B21" s="5"/>
      <c r="C21" s="5"/>
      <c r="D21" s="5"/>
      <c r="E21" s="5"/>
      <c r="F21" s="5"/>
      <c r="G21" s="5"/>
      <c r="H21" s="1"/>
    </row>
    <row r="22" spans="1:8" ht="12.75">
      <c r="A22" s="1" t="s">
        <v>78</v>
      </c>
      <c r="B22" s="5">
        <v>68</v>
      </c>
      <c r="C22" s="5">
        <v>-1</v>
      </c>
      <c r="D22" s="5">
        <v>0</v>
      </c>
      <c r="E22" s="5">
        <v>0</v>
      </c>
      <c r="F22" s="5">
        <f>SUM(C22:E22)</f>
        <v>-1</v>
      </c>
      <c r="G22" s="5">
        <f>+B22+F22</f>
        <v>67</v>
      </c>
      <c r="H22" s="1"/>
    </row>
    <row r="23" spans="1:8" ht="12.75">
      <c r="A23" s="4" t="s">
        <v>79</v>
      </c>
      <c r="B23" s="5"/>
      <c r="C23" s="5"/>
      <c r="D23" s="5"/>
      <c r="E23" s="5"/>
      <c r="F23" s="5"/>
      <c r="G23" s="5"/>
      <c r="H23" s="1"/>
    </row>
    <row r="24" spans="1:8" ht="12.75">
      <c r="A24" s="1" t="s">
        <v>47</v>
      </c>
      <c r="B24" s="5">
        <v>0</v>
      </c>
      <c r="C24" s="5">
        <v>0</v>
      </c>
      <c r="D24" s="5">
        <v>0</v>
      </c>
      <c r="E24" s="5">
        <v>6891</v>
      </c>
      <c r="F24" s="5">
        <f>SUM(C24:E24)</f>
        <v>6891</v>
      </c>
      <c r="G24" s="5">
        <f>+B24+F24</f>
        <v>6891</v>
      </c>
      <c r="H24" s="1"/>
    </row>
    <row r="25" spans="1:8" ht="12.75">
      <c r="A25" s="1"/>
      <c r="B25" s="39"/>
      <c r="C25" s="39"/>
      <c r="D25" s="39"/>
      <c r="E25" s="39"/>
      <c r="F25" s="39"/>
      <c r="G25" s="39"/>
      <c r="H25" s="1"/>
    </row>
    <row r="26" spans="1:8" ht="13.5" thickBot="1">
      <c r="A26" s="1"/>
      <c r="B26" s="35">
        <f aca="true" t="shared" si="0" ref="B26:G26">SUM(B20:B24)</f>
        <v>54645</v>
      </c>
      <c r="C26" s="35">
        <f t="shared" si="0"/>
        <v>23802</v>
      </c>
      <c r="D26" s="35">
        <f t="shared" si="0"/>
        <v>8005</v>
      </c>
      <c r="E26" s="35">
        <f t="shared" si="0"/>
        <v>-22106</v>
      </c>
      <c r="F26" s="35">
        <f t="shared" si="0"/>
        <v>9701</v>
      </c>
      <c r="G26" s="35">
        <f t="shared" si="0"/>
        <v>64346</v>
      </c>
      <c r="H26" s="1"/>
    </row>
    <row r="27" spans="1:8" ht="13.5" thickTop="1">
      <c r="A27" s="1"/>
      <c r="B27" s="5"/>
      <c r="C27" s="5"/>
      <c r="D27" s="5"/>
      <c r="E27" s="5"/>
      <c r="F27" s="5"/>
      <c r="G27" s="5"/>
      <c r="H27" s="1"/>
    </row>
    <row r="28" spans="2:8" ht="12.75">
      <c r="B28" s="5"/>
      <c r="C28" s="5"/>
      <c r="D28" s="5"/>
      <c r="E28" s="5"/>
      <c r="F28" s="5"/>
      <c r="G28" s="5"/>
      <c r="H28" s="1"/>
    </row>
    <row r="29" spans="2:8" ht="12.75">
      <c r="B29" s="5"/>
      <c r="C29" s="5"/>
      <c r="D29" s="5"/>
      <c r="E29" s="5"/>
      <c r="F29" s="5"/>
      <c r="G29" s="5"/>
      <c r="H29" s="1"/>
    </row>
    <row r="30" spans="1:8" ht="12.75">
      <c r="A30" s="36" t="s">
        <v>70</v>
      </c>
      <c r="B30" s="5"/>
      <c r="C30" s="5"/>
      <c r="D30" s="5"/>
      <c r="E30" s="5"/>
      <c r="F30" s="5"/>
      <c r="G30" s="5"/>
      <c r="H30" s="1"/>
    </row>
    <row r="31" spans="1:8" ht="12.75">
      <c r="A31" s="20" t="s">
        <v>71</v>
      </c>
      <c r="B31" s="5"/>
      <c r="C31" s="5"/>
      <c r="D31" s="5"/>
      <c r="E31" s="5"/>
      <c r="F31" s="5"/>
      <c r="G31" s="5"/>
      <c r="H31" s="1"/>
    </row>
    <row r="32" spans="1:8" ht="12.75">
      <c r="A32" s="1"/>
      <c r="B32" s="5"/>
      <c r="C32" s="5"/>
      <c r="D32" s="5"/>
      <c r="E32" s="5"/>
      <c r="F32" s="5"/>
      <c r="G32" s="5"/>
      <c r="H32" s="1"/>
    </row>
    <row r="33" spans="1:8" ht="12.75">
      <c r="A33" s="20" t="s">
        <v>94</v>
      </c>
      <c r="B33" s="5"/>
      <c r="C33" s="5"/>
      <c r="D33" s="5"/>
      <c r="E33" s="5"/>
      <c r="F33" s="5"/>
      <c r="G33" s="5"/>
      <c r="H33" s="1"/>
    </row>
    <row r="34" spans="1:8" ht="12.75">
      <c r="A34" s="36" t="s">
        <v>93</v>
      </c>
      <c r="B34" s="5"/>
      <c r="C34" s="5"/>
      <c r="D34" s="5"/>
      <c r="E34" s="5"/>
      <c r="F34" s="5"/>
      <c r="G34" s="5"/>
      <c r="H34" s="1"/>
    </row>
    <row r="35" spans="1:8" ht="12.75">
      <c r="A35" s="1"/>
      <c r="B35" s="5"/>
      <c r="C35" s="5"/>
      <c r="D35" s="5"/>
      <c r="E35" s="5"/>
      <c r="F35" s="5"/>
      <c r="G35" s="5"/>
      <c r="H35" s="1"/>
    </row>
    <row r="36" spans="1:8" ht="12.75">
      <c r="A36" s="1"/>
      <c r="B36" s="5"/>
      <c r="C36" s="5"/>
      <c r="D36" s="5"/>
      <c r="E36" s="5"/>
      <c r="F36" s="5"/>
      <c r="G36" s="5"/>
      <c r="H36" s="1"/>
    </row>
    <row r="37" spans="1:8" ht="12.75">
      <c r="A37" s="1"/>
      <c r="B37" s="5"/>
      <c r="C37" s="5"/>
      <c r="D37" s="5"/>
      <c r="E37" s="5"/>
      <c r="F37" s="5"/>
      <c r="G37" s="5"/>
      <c r="H37" s="1"/>
    </row>
    <row r="38" spans="1:8" ht="12.75">
      <c r="A38" s="1"/>
      <c r="B38" s="5"/>
      <c r="C38" s="5"/>
      <c r="D38" s="5"/>
      <c r="E38" s="5"/>
      <c r="F38" s="5"/>
      <c r="G38" s="5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</sheetData>
  <printOptions/>
  <pageMargins left="0.75" right="0.75" top="1" bottom="1" header="0.5" footer="0.5"/>
  <pageSetup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MARUICHI (M) STEEL TUBE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YAPCL</dc:creator>
  <cp:keywords/>
  <dc:description/>
  <cp:lastModifiedBy>OoiWC</cp:lastModifiedBy>
  <cp:lastPrinted>2003-03-26T17:39:41Z</cp:lastPrinted>
  <dcterms:created xsi:type="dcterms:W3CDTF">2002-09-18T05:33:07Z</dcterms:created>
  <dcterms:modified xsi:type="dcterms:W3CDTF">2003-03-27T09:31:27Z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